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lha de Ponto" sheetId="1" state="visible" r:id="rId3"/>
    <sheet name="Instruções" sheetId="2" state="visible" r:id="rId4"/>
  </sheets>
  <definedNames>
    <definedName function="false" hidden="false" localSheetId="0" name="_xlnm.Print_Area" vbProcedure="false">'Folha de Ponto'!$A$1:$J$45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<sst xmlns="http://schemas.openxmlformats.org/spreadsheetml/2006/main" count="36" uniqueCount="36">
  <si>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FOLHA DE PONTO MENSAL</t>
  </si>
  <si>
    <t xml:space="preserve">Registro de jornada de trabalho (art. 74 da CLT e Portaria 671/2021)</t>
  </si>
  <si>
    <t xml:space="preserve">Empresa:</t>
  </si>
  <si>
    <t xml:space="preserve">CNPJ:</t>
  </si>
  <si>
    <t xml:space="preserve">Colaborador:</t>
  </si>
  <si>
    <t xml:space="preserve">Cargo:</t>
  </si>
  <si>
    <t xml:space="preserve">Matrícula/CTPS:</t>
  </si>
  <si>
    <t xml:space="preserve">Mês de referência:</t>
  </si>
  <si>
    <t xml:space="preserve">Jornada diária:</t>
  </si>
  <si>
    <t xml:space="preserve">Informe o 1º dia do mês em 'Mês de referência'</t>
  </si>
  <si>
    <t xml:space="preserve">Dia</t>
  </si>
  <si>
    <t xml:space="preserve">Data</t>
  </si>
  <si>
    <t xml:space="preserve">Dia da semana</t>
  </si>
  <si>
    <t xml:space="preserve">Entrada</t>
  </si>
  <si>
    <t xml:space="preserve">Saída interv.</t>
  </si>
  <si>
    <t xml:space="preserve">Retorno interv.</t>
  </si>
  <si>
    <t xml:space="preserve">Saída</t>
  </si>
  <si>
    <t xml:space="preserve">Horas trabalhadas</t>
  </si>
  <si>
    <t xml:space="preserve">Horas extras</t>
  </si>
  <si>
    <t xml:space="preserve">Observações</t>
  </si>
  <si>
    <t xml:space="preserve">Linha de exemplo. Substitua pelos horários reais.</t>
  </si>
  <si>
    <t xml:space="preserve">TOTAIS DO MÊS</t>
  </si>
  <si>
    <t xml:space="preserve">Assinatura do colaborador</t>
  </si>
  <si>
    <t xml:space="preserve">Assinatura do responsável</t>
  </si>
  <si>
    <t xml:space="preserve">COMO USAR ESTA FOLHA DE PONTO</t>
  </si>
  <si>
    <t xml:space="preserve">1. Preencha apenas as células em AMARELO (texto azul): dados da empresa, do colaborador, mês de referência, jornada diária, horários e observações.</t>
  </si>
  <si>
    <t xml:space="preserve">2. Em 'Mês de referência', informe sempre o PRIMEIRO dia do mês (ex.: 01/08/2026). As datas e os dias da semana são gerados automaticamente.</t>
  </si>
  <si>
    <t xml:space="preserve">3. Em 'Jornada diária', informe a carga contratual no formato hh:mm (ex.: 08:00).</t>
  </si>
  <si>
    <t xml:space="preserve">4. Digite os horários no formato hh:mm (ex.: 08:03). As colunas 'Horas trabalhadas', 'Horas extras' e os totais do mês são calculados automaticamente... não digite nada nelas.</t>
  </si>
  <si>
    <t xml:space="preserve">5. Se não houver intervalo no dia, deixe as colunas de intervalo em branco.</t>
  </si>
  <si>
    <t xml:space="preserve">6. Fins de semana ficam sombreados em cinza automaticamente. Registre faltas, atestados, férias e feriados na coluna 'Observações'.</t>
  </si>
  <si>
    <t xml:space="preserve">7. A linha do dia 1 traz um exemplo de preenchimento (entrada 08:03, intervalo 12:00 às 13:02, saída 18:05 = 9:00 trabalhadas e 1:00 extra). Substitua pelos horários reais.</t>
  </si>
  <si>
    <t xml:space="preserve">8. Ao final do mês, confira os totais, imprima ou salve em PDF e colha as assinaturas do colaborador e do responsável.</t>
  </si>
  <si>
    <t xml:space="preserve">9. Guarde as folhas assinadas por, no mínimo, 5 anos.</t>
  </si>
  <si>
    <t xml:space="preserve">LEGENDA: células amarelas = preenchimento manual  |  células brancas ou cinzas = cálculo automático (não editar).</t>
  </si>
  <si>
    <t xml:space="preserve">Conteúdo oferecido por Time is Money  |  comercial@timeismoney.tec.br  |  (27) 99688-7272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</si>
</sst>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hh:mm"/>
    <numFmt numFmtId="167" formatCode="General"/>
    <numFmt numFmtId="168" formatCode="dd/mm"/>
    <numFmt numFmtId="169" formatCode="[h]:mm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"/>
      <color rgb="FF595959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3"/>
      <color rgb="FF0261FB"/>
      <name val="Arial"/>
      <family val="0"/>
      <charset val="1"/>
    </font>
    <font>
      <b val="true"/>
      <sz val="10"/>
      <color rgb="FF0261F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261FB"/>
        <bgColor rgb="FF3366FF"/>
      </patternFill>
    </fill>
    <fill>
      <patternFill patternType="solid">
        <fgColor rgb="FFFFF2CC"/>
        <bgColor rgb="FFFFFFFF"/>
      </patternFill>
    </fill>
    <fill>
      <patternFill patternType="solid">
        <fgColor rgb="FFFFE599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261FB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6" min="5" style="0" width="11"/>
    <col collapsed="false" customWidth="true" hidden="false" outlineLevel="0" max="7" min="7" style="0" width="10"/>
    <col collapsed="false" customWidth="true" hidden="false" outlineLevel="0" max="8" min="8" style="0" width="13"/>
    <col collapsed="false" customWidth="true" hidden="false" outlineLevel="0" max="9" min="9" style="0" width="12"/>
    <col collapsed="false" customWidth="true" hidden="false" outlineLevel="0" max="10" min="10" style="0" width="3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4" customFormat="false" ht="15" hidden="false" customHeight="false" outlineLevel="0" collapsed="false">
      <c r="A4" s="4" t="s">
        <v>2</v>
      </c>
      <c r="B4" s="5"/>
      <c r="C4" s="5"/>
      <c r="D4" s="5"/>
      <c r="E4" s="5"/>
      <c r="F4" s="4" t="s">
        <v>3</v>
      </c>
      <c r="G4" s="5"/>
      <c r="H4" s="5"/>
      <c r="I4" s="5"/>
      <c r="J4" s="3"/>
    </row>
    <row r="5" customFormat="false" ht="15" hidden="false" customHeight="false" outlineLevel="0" collapsed="false">
      <c r="A5" s="4" t="s">
        <v>4</v>
      </c>
      <c r="B5" s="5"/>
      <c r="C5" s="5"/>
      <c r="D5" s="5"/>
      <c r="E5" s="5"/>
      <c r="F5" s="4" t="s">
        <v>5</v>
      </c>
      <c r="G5" s="5"/>
      <c r="H5" s="5"/>
      <c r="I5" s="5"/>
      <c r="J5" s="3"/>
    </row>
    <row r="6" customFormat="false" ht="15" hidden="false" customHeight="false" outlineLevel="0" collapsed="false">
      <c r="A6" s="4" t="s">
        <v>6</v>
      </c>
      <c r="B6" s="5"/>
      <c r="C6" s="5"/>
      <c r="D6" s="5"/>
      <c r="E6" s="5"/>
      <c r="F6" s="4" t="s">
        <v>7</v>
      </c>
      <c r="G6" s="6" t="n">
        <v>46235</v>
      </c>
      <c r="H6" s="6"/>
      <c r="I6" s="6"/>
      <c r="J6" s="3"/>
    </row>
    <row r="7" customFormat="false" ht="15" hidden="false" customHeight="false" outlineLevel="0" collapsed="false">
      <c r="A7" s="4" t="s">
        <v>8</v>
      </c>
      <c r="B7" s="7" t="n">
        <v>0.333333333333333</v>
      </c>
      <c r="C7" s="7"/>
      <c r="D7" s="7"/>
      <c r="E7" s="7"/>
      <c r="F7" s="8" t="s">
        <v>9</v>
      </c>
      <c r="G7" s="3"/>
      <c r="H7" s="3"/>
      <c r="I7" s="3"/>
      <c r="J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</row>
    <row r="9" customFormat="false" ht="27.75" hidden="false" customHeight="true" outlineLevel="0" collapsed="false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9" t="s">
        <v>17</v>
      </c>
      <c r="I9" s="9" t="s">
        <v>18</v>
      </c>
      <c r="J9" s="9" t="s">
        <v>19</v>
      </c>
    </row>
    <row r="10" customFormat="false" ht="15" hidden="false" customHeight="false" outlineLevel="0" collapsed="false">
      <c r="A10" s="10" t="n">
        <f aca="false">IF(B10="","",1)</f>
        <v>1</v>
      </c>
      <c r="B10" s="11" t="n">
        <f aca="false">IF($G$6="","",IF(1&lt;=DAY(EOMONTH($G$6,0)),$G$6+1-1,""))</f>
        <v>46235</v>
      </c>
      <c r="C10" s="10" t="str">
        <f aca="false">IF(B10="","",CHOOSE(WEEKDAY(B10),"domingo","segunda-feira","terça-feira","quarta-feira","quinta-feira","sexta-feira","sábado"))</f>
        <v>sábado</v>
      </c>
      <c r="D10" s="12" t="n">
        <v>0.335416666666667</v>
      </c>
      <c r="E10" s="12" t="n">
        <v>0.5</v>
      </c>
      <c r="F10" s="12" t="n">
        <v>0.543055555555556</v>
      </c>
      <c r="G10" s="12" t="n">
        <v>0.753472222222222</v>
      </c>
      <c r="H10" s="13" t="n">
        <f aca="false">IF(OR(D10="",G10=""),"",(G10-D10)-IF(AND(E10&lt;&gt;"",F10&lt;&gt;""),F10-E10,0))</f>
        <v>0.375</v>
      </c>
      <c r="I10" s="13" t="n">
        <f aca="false">IF(H10="","",MAX(0,H10-$B$7))</f>
        <v>0.0416666666666667</v>
      </c>
      <c r="J10" s="5" t="s">
        <v>20</v>
      </c>
    </row>
    <row r="11" customFormat="false" ht="15" hidden="false" customHeight="false" outlineLevel="0" collapsed="false">
      <c r="A11" s="10" t="n">
        <f aca="false">IF(B11="","",2)</f>
        <v>2</v>
      </c>
      <c r="B11" s="11" t="n">
        <f aca="false">IF($G$6="","",IF(2&lt;=DAY(EOMONTH($G$6,0)),$G$6+2-1,""))</f>
        <v>46236</v>
      </c>
      <c r="C11" s="10" t="str">
        <f aca="false">IF(B11="","",CHOOSE(WEEKDAY(B11),"domingo","segunda-feira","terça-feira","quarta-feira","quinta-feira","sexta-feira","sábado"))</f>
        <v>domingo</v>
      </c>
      <c r="D11" s="12"/>
      <c r="E11" s="12"/>
      <c r="F11" s="12"/>
      <c r="G11" s="12"/>
      <c r="H11" s="13" t="str">
        <f aca="false">IF(OR(D11="",G11=""),"",(G11-D11)-IF(AND(E11&lt;&gt;"",F11&lt;&gt;""),F11-E11,0))</f>
        <v/>
      </c>
      <c r="I11" s="13" t="str">
        <f aca="false">IF(H11="","",MAX(0,H11-$B$7))</f>
        <v/>
      </c>
      <c r="J11" s="14"/>
    </row>
    <row r="12" customFormat="false" ht="15" hidden="false" customHeight="false" outlineLevel="0" collapsed="false">
      <c r="A12" s="10" t="n">
        <f aca="false">IF(B12="","",3)</f>
        <v>3</v>
      </c>
      <c r="B12" s="11" t="n">
        <f aca="false">IF($G$6="","",IF(3&lt;=DAY(EOMONTH($G$6,0)),$G$6+3-1,""))</f>
        <v>46237</v>
      </c>
      <c r="C12" s="10" t="str">
        <f aca="false">IF(B12="","",CHOOSE(WEEKDAY(B12),"domingo","segunda-feira","terça-feira","quarta-feira","quinta-feira","sexta-feira","sábado"))</f>
        <v>segunda-feira</v>
      </c>
      <c r="D12" s="12"/>
      <c r="E12" s="12"/>
      <c r="F12" s="12"/>
      <c r="G12" s="12"/>
      <c r="H12" s="13" t="str">
        <f aca="false">IF(OR(D12="",G12=""),"",(G12-D12)-IF(AND(E12&lt;&gt;"",F12&lt;&gt;""),F12-E12,0))</f>
        <v/>
      </c>
      <c r="I12" s="13" t="str">
        <f aca="false">IF(H12="","",MAX(0,H12-$B$7))</f>
        <v/>
      </c>
      <c r="J12" s="14"/>
    </row>
    <row r="13" customFormat="false" ht="15" hidden="false" customHeight="false" outlineLevel="0" collapsed="false">
      <c r="A13" s="10" t="n">
        <f aca="false">IF(B13="","",4)</f>
        <v>4</v>
      </c>
      <c r="B13" s="11" t="n">
        <f aca="false">IF($G$6="","",IF(4&lt;=DAY(EOMONTH($G$6,0)),$G$6+4-1,""))</f>
        <v>46238</v>
      </c>
      <c r="C13" s="10" t="str">
        <f aca="false">IF(B13="","",CHOOSE(WEEKDAY(B13),"domingo","segunda-feira","terça-feira","quarta-feira","quinta-feira","sexta-feira","sábado"))</f>
        <v>terça-feira</v>
      </c>
      <c r="D13" s="12"/>
      <c r="E13" s="12"/>
      <c r="F13" s="12"/>
      <c r="G13" s="12"/>
      <c r="H13" s="13" t="str">
        <f aca="false">IF(OR(D13="",G13=""),"",(G13-D13)-IF(AND(E13&lt;&gt;"",F13&lt;&gt;""),F13-E13,0))</f>
        <v/>
      </c>
      <c r="I13" s="13" t="str">
        <f aca="false">IF(H13="","",MAX(0,H13-$B$7))</f>
        <v/>
      </c>
      <c r="J13" s="14"/>
    </row>
    <row r="14" customFormat="false" ht="15" hidden="false" customHeight="false" outlineLevel="0" collapsed="false">
      <c r="A14" s="10" t="n">
        <f aca="false">IF(B14="","",5)</f>
        <v>5</v>
      </c>
      <c r="B14" s="11" t="n">
        <f aca="false">IF($G$6="","",IF(5&lt;=DAY(EOMONTH($G$6,0)),$G$6+5-1,""))</f>
        <v>46239</v>
      </c>
      <c r="C14" s="10" t="str">
        <f aca="false">IF(B14="","",CHOOSE(WEEKDAY(B14),"domingo","segunda-feira","terça-feira","quarta-feira","quinta-feira","sexta-feira","sábado"))</f>
        <v>quarta-feira</v>
      </c>
      <c r="D14" s="12"/>
      <c r="E14" s="12"/>
      <c r="F14" s="12"/>
      <c r="G14" s="12"/>
      <c r="H14" s="13" t="str">
        <f aca="false">IF(OR(D14="",G14=""),"",(G14-D14)-IF(AND(E14&lt;&gt;"",F14&lt;&gt;""),F14-E14,0))</f>
        <v/>
      </c>
      <c r="I14" s="13" t="str">
        <f aca="false">IF(H14="","",MAX(0,H14-$B$7))</f>
        <v/>
      </c>
      <c r="J14" s="14"/>
    </row>
    <row r="15" customFormat="false" ht="15" hidden="false" customHeight="false" outlineLevel="0" collapsed="false">
      <c r="A15" s="10" t="n">
        <f aca="false">IF(B15="","",6)</f>
        <v>6</v>
      </c>
      <c r="B15" s="11" t="n">
        <f aca="false">IF($G$6="","",IF(6&lt;=DAY(EOMONTH($G$6,0)),$G$6+6-1,""))</f>
        <v>46240</v>
      </c>
      <c r="C15" s="10" t="str">
        <f aca="false">IF(B15="","",CHOOSE(WEEKDAY(B15),"domingo","segunda-feira","terça-feira","quarta-feira","quinta-feira","sexta-feira","sábado"))</f>
        <v>quinta-feira</v>
      </c>
      <c r="D15" s="12"/>
      <c r="E15" s="12"/>
      <c r="F15" s="12"/>
      <c r="G15" s="12"/>
      <c r="H15" s="13" t="str">
        <f aca="false">IF(OR(D15="",G15=""),"",(G15-D15)-IF(AND(E15&lt;&gt;"",F15&lt;&gt;""),F15-E15,0))</f>
        <v/>
      </c>
      <c r="I15" s="13" t="str">
        <f aca="false">IF(H15="","",MAX(0,H15-$B$7))</f>
        <v/>
      </c>
      <c r="J15" s="14"/>
    </row>
    <row r="16" customFormat="false" ht="15" hidden="false" customHeight="false" outlineLevel="0" collapsed="false">
      <c r="A16" s="10" t="n">
        <f aca="false">IF(B16="","",7)</f>
        <v>7</v>
      </c>
      <c r="B16" s="11" t="n">
        <f aca="false">IF($G$6="","",IF(7&lt;=DAY(EOMONTH($G$6,0)),$G$6+7-1,""))</f>
        <v>46241</v>
      </c>
      <c r="C16" s="10" t="str">
        <f aca="false">IF(B16="","",CHOOSE(WEEKDAY(B16),"domingo","segunda-feira","terça-feira","quarta-feira","quinta-feira","sexta-feira","sábado"))</f>
        <v>sexta-feira</v>
      </c>
      <c r="D16" s="12"/>
      <c r="E16" s="12"/>
      <c r="F16" s="12"/>
      <c r="G16" s="12"/>
      <c r="H16" s="13" t="str">
        <f aca="false">IF(OR(D16="",G16=""),"",(G16-D16)-IF(AND(E16&lt;&gt;"",F16&lt;&gt;""),F16-E16,0))</f>
        <v/>
      </c>
      <c r="I16" s="13" t="str">
        <f aca="false">IF(H16="","",MAX(0,H16-$B$7))</f>
        <v/>
      </c>
      <c r="J16" s="14"/>
    </row>
    <row r="17" customFormat="false" ht="15" hidden="false" customHeight="false" outlineLevel="0" collapsed="false">
      <c r="A17" s="10" t="n">
        <f aca="false">IF(B17="","",8)</f>
        <v>8</v>
      </c>
      <c r="B17" s="11" t="n">
        <f aca="false">IF($G$6="","",IF(8&lt;=DAY(EOMONTH($G$6,0)),$G$6+8-1,""))</f>
        <v>46242</v>
      </c>
      <c r="C17" s="10" t="str">
        <f aca="false">IF(B17="","",CHOOSE(WEEKDAY(B17),"domingo","segunda-feira","terça-feira","quarta-feira","quinta-feira","sexta-feira","sábado"))</f>
        <v>sábado</v>
      </c>
      <c r="D17" s="12"/>
      <c r="E17" s="12"/>
      <c r="F17" s="12"/>
      <c r="G17" s="12"/>
      <c r="H17" s="13" t="str">
        <f aca="false">IF(OR(D17="",G17=""),"",(G17-D17)-IF(AND(E17&lt;&gt;"",F17&lt;&gt;""),F17-E17,0))</f>
        <v/>
      </c>
      <c r="I17" s="13" t="str">
        <f aca="false">IF(H17="","",MAX(0,H17-$B$7))</f>
        <v/>
      </c>
      <c r="J17" s="14"/>
    </row>
    <row r="18" customFormat="false" ht="15" hidden="false" customHeight="false" outlineLevel="0" collapsed="false">
      <c r="A18" s="10" t="n">
        <f aca="false">IF(B18="","",9)</f>
        <v>9</v>
      </c>
      <c r="B18" s="11" t="n">
        <f aca="false">IF($G$6="","",IF(9&lt;=DAY(EOMONTH($G$6,0)),$G$6+9-1,""))</f>
        <v>46243</v>
      </c>
      <c r="C18" s="10" t="str">
        <f aca="false">IF(B18="","",CHOOSE(WEEKDAY(B18),"domingo","segunda-feira","terça-feira","quarta-feira","quinta-feira","sexta-feira","sábado"))</f>
        <v>domingo</v>
      </c>
      <c r="D18" s="12"/>
      <c r="E18" s="12"/>
      <c r="F18" s="12"/>
      <c r="G18" s="12"/>
      <c r="H18" s="13" t="str">
        <f aca="false">IF(OR(D18="",G18=""),"",(G18-D18)-IF(AND(E18&lt;&gt;"",F18&lt;&gt;""),F18-E18,0))</f>
        <v/>
      </c>
      <c r="I18" s="13" t="str">
        <f aca="false">IF(H18="","",MAX(0,H18-$B$7))</f>
        <v/>
      </c>
      <c r="J18" s="14"/>
    </row>
    <row r="19" customFormat="false" ht="15" hidden="false" customHeight="false" outlineLevel="0" collapsed="false">
      <c r="A19" s="10" t="n">
        <f aca="false">IF(B19="","",10)</f>
        <v>10</v>
      </c>
      <c r="B19" s="11" t="n">
        <f aca="false">IF($G$6="","",IF(10&lt;=DAY(EOMONTH($G$6,0)),$G$6+10-1,""))</f>
        <v>46244</v>
      </c>
      <c r="C19" s="10" t="str">
        <f aca="false">IF(B19="","",CHOOSE(WEEKDAY(B19),"domingo","segunda-feira","terça-feira","quarta-feira","quinta-feira","sexta-feira","sábado"))</f>
        <v>segunda-feira</v>
      </c>
      <c r="D19" s="12"/>
      <c r="E19" s="12"/>
      <c r="F19" s="12"/>
      <c r="G19" s="12"/>
      <c r="H19" s="13" t="str">
        <f aca="false">IF(OR(D19="",G19=""),"",(G19-D19)-IF(AND(E19&lt;&gt;"",F19&lt;&gt;""),F19-E19,0))</f>
        <v/>
      </c>
      <c r="I19" s="13" t="str">
        <f aca="false">IF(H19="","",MAX(0,H19-$B$7))</f>
        <v/>
      </c>
      <c r="J19" s="14"/>
    </row>
    <row r="20" customFormat="false" ht="15" hidden="false" customHeight="false" outlineLevel="0" collapsed="false">
      <c r="A20" s="10" t="n">
        <f aca="false">IF(B20="","",11)</f>
        <v>11</v>
      </c>
      <c r="B20" s="11" t="n">
        <f aca="false">IF($G$6="","",IF(11&lt;=DAY(EOMONTH($G$6,0)),$G$6+11-1,""))</f>
        <v>46245</v>
      </c>
      <c r="C20" s="10" t="str">
        <f aca="false">IF(B20="","",CHOOSE(WEEKDAY(B20),"domingo","segunda-feira","terça-feira","quarta-feira","quinta-feira","sexta-feira","sábado"))</f>
        <v>terça-feira</v>
      </c>
      <c r="D20" s="12"/>
      <c r="E20" s="12"/>
      <c r="F20" s="12"/>
      <c r="G20" s="12"/>
      <c r="H20" s="13" t="str">
        <f aca="false">IF(OR(D20="",G20=""),"",(G20-D20)-IF(AND(E20&lt;&gt;"",F20&lt;&gt;""),F20-E20,0))</f>
        <v/>
      </c>
      <c r="I20" s="13" t="str">
        <f aca="false">IF(H20="","",MAX(0,H20-$B$7))</f>
        <v/>
      </c>
      <c r="J20" s="14"/>
    </row>
    <row r="21" customFormat="false" ht="15" hidden="false" customHeight="false" outlineLevel="0" collapsed="false">
      <c r="A21" s="10" t="n">
        <f aca="false">IF(B21="","",12)</f>
        <v>12</v>
      </c>
      <c r="B21" s="11" t="n">
        <f aca="false">IF($G$6="","",IF(12&lt;=DAY(EOMONTH($G$6,0)),$G$6+12-1,""))</f>
        <v>46246</v>
      </c>
      <c r="C21" s="10" t="str">
        <f aca="false">IF(B21="","",CHOOSE(WEEKDAY(B21),"domingo","segunda-feira","terça-feira","quarta-feira","quinta-feira","sexta-feira","sábado"))</f>
        <v>quarta-feira</v>
      </c>
      <c r="D21" s="12"/>
      <c r="E21" s="12"/>
      <c r="F21" s="12"/>
      <c r="G21" s="12"/>
      <c r="H21" s="13" t="str">
        <f aca="false">IF(OR(D21="",G21=""),"",(G21-D21)-IF(AND(E21&lt;&gt;"",F21&lt;&gt;""),F21-E21,0))</f>
        <v/>
      </c>
      <c r="I21" s="13" t="str">
        <f aca="false">IF(H21="","",MAX(0,H21-$B$7))</f>
        <v/>
      </c>
      <c r="J21" s="14"/>
    </row>
    <row r="22" customFormat="false" ht="15" hidden="false" customHeight="false" outlineLevel="0" collapsed="false">
      <c r="A22" s="10" t="n">
        <f aca="false">IF(B22="","",13)</f>
        <v>13</v>
      </c>
      <c r="B22" s="11" t="n">
        <f aca="false">IF($G$6="","",IF(13&lt;=DAY(EOMONTH($G$6,0)),$G$6+13-1,""))</f>
        <v>46247</v>
      </c>
      <c r="C22" s="10" t="str">
        <f aca="false">IF(B22="","",CHOOSE(WEEKDAY(B22),"domingo","segunda-feira","terça-feira","quarta-feira","quinta-feira","sexta-feira","sábado"))</f>
        <v>quinta-feira</v>
      </c>
      <c r="D22" s="12"/>
      <c r="E22" s="12"/>
      <c r="F22" s="12"/>
      <c r="G22" s="12"/>
      <c r="H22" s="13" t="str">
        <f aca="false">IF(OR(D22="",G22=""),"",(G22-D22)-IF(AND(E22&lt;&gt;"",F22&lt;&gt;""),F22-E22,0))</f>
        <v/>
      </c>
      <c r="I22" s="13" t="str">
        <f aca="false">IF(H22="","",MAX(0,H22-$B$7))</f>
        <v/>
      </c>
      <c r="J22" s="14"/>
    </row>
    <row r="23" customFormat="false" ht="15" hidden="false" customHeight="false" outlineLevel="0" collapsed="false">
      <c r="A23" s="10" t="n">
        <f aca="false">IF(B23="","",14)</f>
        <v>14</v>
      </c>
      <c r="B23" s="11" t="n">
        <f aca="false">IF($G$6="","",IF(14&lt;=DAY(EOMONTH($G$6,0)),$G$6+14-1,""))</f>
        <v>46248</v>
      </c>
      <c r="C23" s="10" t="str">
        <f aca="false">IF(B23="","",CHOOSE(WEEKDAY(B23),"domingo","segunda-feira","terça-feira","quarta-feira","quinta-feira","sexta-feira","sábado"))</f>
        <v>sexta-feira</v>
      </c>
      <c r="D23" s="12"/>
      <c r="E23" s="12"/>
      <c r="F23" s="12"/>
      <c r="G23" s="12"/>
      <c r="H23" s="13" t="str">
        <f aca="false">IF(OR(D23="",G23=""),"",(G23-D23)-IF(AND(E23&lt;&gt;"",F23&lt;&gt;""),F23-E23,0))</f>
        <v/>
      </c>
      <c r="I23" s="13" t="str">
        <f aca="false">IF(H23="","",MAX(0,H23-$B$7))</f>
        <v/>
      </c>
      <c r="J23" s="14"/>
    </row>
    <row r="24" customFormat="false" ht="15" hidden="false" customHeight="false" outlineLevel="0" collapsed="false">
      <c r="A24" s="10" t="n">
        <f aca="false">IF(B24="","",15)</f>
        <v>15</v>
      </c>
      <c r="B24" s="11" t="n">
        <f aca="false">IF($G$6="","",IF(15&lt;=DAY(EOMONTH($G$6,0)),$G$6+15-1,""))</f>
        <v>46249</v>
      </c>
      <c r="C24" s="10" t="str">
        <f aca="false">IF(B24="","",CHOOSE(WEEKDAY(B24),"domingo","segunda-feira","terça-feira","quarta-feira","quinta-feira","sexta-feira","sábado"))</f>
        <v>sábado</v>
      </c>
      <c r="D24" s="12"/>
      <c r="E24" s="12"/>
      <c r="F24" s="12"/>
      <c r="G24" s="12"/>
      <c r="H24" s="13" t="str">
        <f aca="false">IF(OR(D24="",G24=""),"",(G24-D24)-IF(AND(E24&lt;&gt;"",F24&lt;&gt;""),F24-E24,0))</f>
        <v/>
      </c>
      <c r="I24" s="13" t="str">
        <f aca="false">IF(H24="","",MAX(0,H24-$B$7))</f>
        <v/>
      </c>
      <c r="J24" s="14"/>
    </row>
    <row r="25" customFormat="false" ht="15" hidden="false" customHeight="false" outlineLevel="0" collapsed="false">
      <c r="A25" s="10" t="n">
        <f aca="false">IF(B25="","",16)</f>
        <v>16</v>
      </c>
      <c r="B25" s="11" t="n">
        <f aca="false">IF($G$6="","",IF(16&lt;=DAY(EOMONTH($G$6,0)),$G$6+16-1,""))</f>
        <v>46250</v>
      </c>
      <c r="C25" s="10" t="str">
        <f aca="false">IF(B25="","",CHOOSE(WEEKDAY(B25),"domingo","segunda-feira","terça-feira","quarta-feira","quinta-feira","sexta-feira","sábado"))</f>
        <v>domingo</v>
      </c>
      <c r="D25" s="12"/>
      <c r="E25" s="12"/>
      <c r="F25" s="12"/>
      <c r="G25" s="12"/>
      <c r="H25" s="13" t="str">
        <f aca="false">IF(OR(D25="",G25=""),"",(G25-D25)-IF(AND(E25&lt;&gt;"",F25&lt;&gt;""),F25-E25,0))</f>
        <v/>
      </c>
      <c r="I25" s="13" t="str">
        <f aca="false">IF(H25="","",MAX(0,H25-$B$7))</f>
        <v/>
      </c>
      <c r="J25" s="14"/>
    </row>
    <row r="26" customFormat="false" ht="15" hidden="false" customHeight="false" outlineLevel="0" collapsed="false">
      <c r="A26" s="10" t="n">
        <f aca="false">IF(B26="","",17)</f>
        <v>17</v>
      </c>
      <c r="B26" s="11" t="n">
        <f aca="false">IF($G$6="","",IF(17&lt;=DAY(EOMONTH($G$6,0)),$G$6+17-1,""))</f>
        <v>46251</v>
      </c>
      <c r="C26" s="10" t="str">
        <f aca="false">IF(B26="","",CHOOSE(WEEKDAY(B26),"domingo","segunda-feira","terça-feira","quarta-feira","quinta-feira","sexta-feira","sábado"))</f>
        <v>segunda-feira</v>
      </c>
      <c r="D26" s="12"/>
      <c r="E26" s="12"/>
      <c r="F26" s="12"/>
      <c r="G26" s="12"/>
      <c r="H26" s="13" t="str">
        <f aca="false">IF(OR(D26="",G26=""),"",(G26-D26)-IF(AND(E26&lt;&gt;"",F26&lt;&gt;""),F26-E26,0))</f>
        <v/>
      </c>
      <c r="I26" s="13" t="str">
        <f aca="false">IF(H26="","",MAX(0,H26-$B$7))</f>
        <v/>
      </c>
      <c r="J26" s="14"/>
    </row>
    <row r="27" customFormat="false" ht="15" hidden="false" customHeight="false" outlineLevel="0" collapsed="false">
      <c r="A27" s="10" t="n">
        <f aca="false">IF(B27="","",18)</f>
        <v>18</v>
      </c>
      <c r="B27" s="11" t="n">
        <f aca="false">IF($G$6="","",IF(18&lt;=DAY(EOMONTH($G$6,0)),$G$6+18-1,""))</f>
        <v>46252</v>
      </c>
      <c r="C27" s="10" t="str">
        <f aca="false">IF(B27="","",CHOOSE(WEEKDAY(B27),"domingo","segunda-feira","terça-feira","quarta-feira","quinta-feira","sexta-feira","sábado"))</f>
        <v>terça-feira</v>
      </c>
      <c r="D27" s="12"/>
      <c r="E27" s="12"/>
      <c r="F27" s="12"/>
      <c r="G27" s="12"/>
      <c r="H27" s="13" t="str">
        <f aca="false">IF(OR(D27="",G27=""),"",(G27-D27)-IF(AND(E27&lt;&gt;"",F27&lt;&gt;""),F27-E27,0))</f>
        <v/>
      </c>
      <c r="I27" s="13" t="str">
        <f aca="false">IF(H27="","",MAX(0,H27-$B$7))</f>
        <v/>
      </c>
      <c r="J27" s="14"/>
    </row>
    <row r="28" customFormat="false" ht="15" hidden="false" customHeight="false" outlineLevel="0" collapsed="false">
      <c r="A28" s="10" t="n">
        <f aca="false">IF(B28="","",19)</f>
        <v>19</v>
      </c>
      <c r="B28" s="11" t="n">
        <f aca="false">IF($G$6="","",IF(19&lt;=DAY(EOMONTH($G$6,0)),$G$6+19-1,""))</f>
        <v>46253</v>
      </c>
      <c r="C28" s="10" t="str">
        <f aca="false">IF(B28="","",CHOOSE(WEEKDAY(B28),"domingo","segunda-feira","terça-feira","quarta-feira","quinta-feira","sexta-feira","sábado"))</f>
        <v>quarta-feira</v>
      </c>
      <c r="D28" s="12"/>
      <c r="E28" s="12"/>
      <c r="F28" s="12"/>
      <c r="G28" s="12"/>
      <c r="H28" s="13" t="str">
        <f aca="false">IF(OR(D28="",G28=""),"",(G28-D28)-IF(AND(E28&lt;&gt;"",F28&lt;&gt;""),F28-E28,0))</f>
        <v/>
      </c>
      <c r="I28" s="13" t="str">
        <f aca="false">IF(H28="","",MAX(0,H28-$B$7))</f>
        <v/>
      </c>
      <c r="J28" s="14"/>
    </row>
    <row r="29" customFormat="false" ht="15" hidden="false" customHeight="false" outlineLevel="0" collapsed="false">
      <c r="A29" s="10" t="n">
        <f aca="false">IF(B29="","",20)</f>
        <v>20</v>
      </c>
      <c r="B29" s="11" t="n">
        <f aca="false">IF($G$6="","",IF(20&lt;=DAY(EOMONTH($G$6,0)),$G$6+20-1,""))</f>
        <v>46254</v>
      </c>
      <c r="C29" s="10" t="str">
        <f aca="false">IF(B29="","",CHOOSE(WEEKDAY(B29),"domingo","segunda-feira","terça-feira","quarta-feira","quinta-feira","sexta-feira","sábado"))</f>
        <v>quinta-feira</v>
      </c>
      <c r="D29" s="12"/>
      <c r="E29" s="12"/>
      <c r="F29" s="12"/>
      <c r="G29" s="12"/>
      <c r="H29" s="13" t="str">
        <f aca="false">IF(OR(D29="",G29=""),"",(G29-D29)-IF(AND(E29&lt;&gt;"",F29&lt;&gt;""),F29-E29,0))</f>
        <v/>
      </c>
      <c r="I29" s="13" t="str">
        <f aca="false">IF(H29="","",MAX(0,H29-$B$7))</f>
        <v/>
      </c>
      <c r="J29" s="14"/>
    </row>
    <row r="30" customFormat="false" ht="15" hidden="false" customHeight="false" outlineLevel="0" collapsed="false">
      <c r="A30" s="10" t="n">
        <f aca="false">IF(B30="","",21)</f>
        <v>21</v>
      </c>
      <c r="B30" s="11" t="n">
        <f aca="false">IF($G$6="","",IF(21&lt;=DAY(EOMONTH($G$6,0)),$G$6+21-1,""))</f>
        <v>46255</v>
      </c>
      <c r="C30" s="10" t="str">
        <f aca="false">IF(B30="","",CHOOSE(WEEKDAY(B30),"domingo","segunda-feira","terça-feira","quarta-feira","quinta-feira","sexta-feira","sábado"))</f>
        <v>sexta-feira</v>
      </c>
      <c r="D30" s="12"/>
      <c r="E30" s="12"/>
      <c r="F30" s="12"/>
      <c r="G30" s="12"/>
      <c r="H30" s="13" t="str">
        <f aca="false">IF(OR(D30="",G30=""),"",(G30-D30)-IF(AND(E30&lt;&gt;"",F30&lt;&gt;""),F30-E30,0))</f>
        <v/>
      </c>
      <c r="I30" s="13" t="str">
        <f aca="false">IF(H30="","",MAX(0,H30-$B$7))</f>
        <v/>
      </c>
      <c r="J30" s="14"/>
    </row>
    <row r="31" customFormat="false" ht="15" hidden="false" customHeight="false" outlineLevel="0" collapsed="false">
      <c r="A31" s="10" t="n">
        <f aca="false">IF(B31="","",22)</f>
        <v>22</v>
      </c>
      <c r="B31" s="11" t="n">
        <f aca="false">IF($G$6="","",IF(22&lt;=DAY(EOMONTH($G$6,0)),$G$6+22-1,""))</f>
        <v>46256</v>
      </c>
      <c r="C31" s="10" t="str">
        <f aca="false">IF(B31="","",CHOOSE(WEEKDAY(B31),"domingo","segunda-feira","terça-feira","quarta-feira","quinta-feira","sexta-feira","sábado"))</f>
        <v>sábado</v>
      </c>
      <c r="D31" s="12"/>
      <c r="E31" s="12"/>
      <c r="F31" s="12"/>
      <c r="G31" s="12"/>
      <c r="H31" s="13" t="str">
        <f aca="false">IF(OR(D31="",G31=""),"",(G31-D31)-IF(AND(E31&lt;&gt;"",F31&lt;&gt;""),F31-E31,0))</f>
        <v/>
      </c>
      <c r="I31" s="13" t="str">
        <f aca="false">IF(H31="","",MAX(0,H31-$B$7))</f>
        <v/>
      </c>
      <c r="J31" s="14"/>
    </row>
    <row r="32" customFormat="false" ht="15" hidden="false" customHeight="false" outlineLevel="0" collapsed="false">
      <c r="A32" s="10" t="n">
        <f aca="false">IF(B32="","",23)</f>
        <v>23</v>
      </c>
      <c r="B32" s="11" t="n">
        <f aca="false">IF($G$6="","",IF(23&lt;=DAY(EOMONTH($G$6,0)),$G$6+23-1,""))</f>
        <v>46257</v>
      </c>
      <c r="C32" s="10" t="str">
        <f aca="false">IF(B32="","",CHOOSE(WEEKDAY(B32),"domingo","segunda-feira","terça-feira","quarta-feira","quinta-feira","sexta-feira","sábado"))</f>
        <v>domingo</v>
      </c>
      <c r="D32" s="12"/>
      <c r="E32" s="12"/>
      <c r="F32" s="12"/>
      <c r="G32" s="12"/>
      <c r="H32" s="13" t="str">
        <f aca="false">IF(OR(D32="",G32=""),"",(G32-D32)-IF(AND(E32&lt;&gt;"",F32&lt;&gt;""),F32-E32,0))</f>
        <v/>
      </c>
      <c r="I32" s="13" t="str">
        <f aca="false">IF(H32="","",MAX(0,H32-$B$7))</f>
        <v/>
      </c>
      <c r="J32" s="14"/>
    </row>
    <row r="33" customFormat="false" ht="15" hidden="false" customHeight="false" outlineLevel="0" collapsed="false">
      <c r="A33" s="10" t="n">
        <f aca="false">IF(B33="","",24)</f>
        <v>24</v>
      </c>
      <c r="B33" s="11" t="n">
        <f aca="false">IF($G$6="","",IF(24&lt;=DAY(EOMONTH($G$6,0)),$G$6+24-1,""))</f>
        <v>46258</v>
      </c>
      <c r="C33" s="10" t="str">
        <f aca="false">IF(B33="","",CHOOSE(WEEKDAY(B33),"domingo","segunda-feira","terça-feira","quarta-feira","quinta-feira","sexta-feira","sábado"))</f>
        <v>segunda-feira</v>
      </c>
      <c r="D33" s="12"/>
      <c r="E33" s="12"/>
      <c r="F33" s="12"/>
      <c r="G33" s="12"/>
      <c r="H33" s="13" t="str">
        <f aca="false">IF(OR(D33="",G33=""),"",(G33-D33)-IF(AND(E33&lt;&gt;"",F33&lt;&gt;""),F33-E33,0))</f>
        <v/>
      </c>
      <c r="I33" s="13" t="str">
        <f aca="false">IF(H33="","",MAX(0,H33-$B$7))</f>
        <v/>
      </c>
      <c r="J33" s="14"/>
    </row>
    <row r="34" customFormat="false" ht="15" hidden="false" customHeight="false" outlineLevel="0" collapsed="false">
      <c r="A34" s="10" t="n">
        <f aca="false">IF(B34="","",25)</f>
        <v>25</v>
      </c>
      <c r="B34" s="11" t="n">
        <f aca="false">IF($G$6="","",IF(25&lt;=DAY(EOMONTH($G$6,0)),$G$6+25-1,""))</f>
        <v>46259</v>
      </c>
      <c r="C34" s="10" t="str">
        <f aca="false">IF(B34="","",CHOOSE(WEEKDAY(B34),"domingo","segunda-feira","terça-feira","quarta-feira","quinta-feira","sexta-feira","sábado"))</f>
        <v>terça-feira</v>
      </c>
      <c r="D34" s="12"/>
      <c r="E34" s="12"/>
      <c r="F34" s="12"/>
      <c r="G34" s="12"/>
      <c r="H34" s="13" t="str">
        <f aca="false">IF(OR(D34="",G34=""),"",(G34-D34)-IF(AND(E34&lt;&gt;"",F34&lt;&gt;""),F34-E34,0))</f>
        <v/>
      </c>
      <c r="I34" s="13" t="str">
        <f aca="false">IF(H34="","",MAX(0,H34-$B$7))</f>
        <v/>
      </c>
      <c r="J34" s="14"/>
    </row>
    <row r="35" customFormat="false" ht="15" hidden="false" customHeight="false" outlineLevel="0" collapsed="false">
      <c r="A35" s="10" t="n">
        <f aca="false">IF(B35="","",26)</f>
        <v>26</v>
      </c>
      <c r="B35" s="11" t="n">
        <f aca="false">IF($G$6="","",IF(26&lt;=DAY(EOMONTH($G$6,0)),$G$6+26-1,""))</f>
        <v>46260</v>
      </c>
      <c r="C35" s="10" t="str">
        <f aca="false">IF(B35="","",CHOOSE(WEEKDAY(B35),"domingo","segunda-feira","terça-feira","quarta-feira","quinta-feira","sexta-feira","sábado"))</f>
        <v>quarta-feira</v>
      </c>
      <c r="D35" s="12"/>
      <c r="E35" s="12"/>
      <c r="F35" s="12"/>
      <c r="G35" s="12"/>
      <c r="H35" s="13" t="str">
        <f aca="false">IF(OR(D35="",G35=""),"",(G35-D35)-IF(AND(E35&lt;&gt;"",F35&lt;&gt;""),F35-E35,0))</f>
        <v/>
      </c>
      <c r="I35" s="13" t="str">
        <f aca="false">IF(H35="","",MAX(0,H35-$B$7))</f>
        <v/>
      </c>
      <c r="J35" s="14"/>
    </row>
    <row r="36" customFormat="false" ht="15" hidden="false" customHeight="false" outlineLevel="0" collapsed="false">
      <c r="A36" s="10" t="n">
        <f aca="false">IF(B36="","",27)</f>
        <v>27</v>
      </c>
      <c r="B36" s="11" t="n">
        <f aca="false">IF($G$6="","",IF(27&lt;=DAY(EOMONTH($G$6,0)),$G$6+27-1,""))</f>
        <v>46261</v>
      </c>
      <c r="C36" s="10" t="str">
        <f aca="false">IF(B36="","",CHOOSE(WEEKDAY(B36),"domingo","segunda-feira","terça-feira","quarta-feira","quinta-feira","sexta-feira","sábado"))</f>
        <v>quinta-feira</v>
      </c>
      <c r="D36" s="12"/>
      <c r="E36" s="12"/>
      <c r="F36" s="12"/>
      <c r="G36" s="12"/>
      <c r="H36" s="13" t="str">
        <f aca="false">IF(OR(D36="",G36=""),"",(G36-D36)-IF(AND(E36&lt;&gt;"",F36&lt;&gt;""),F36-E36,0))</f>
        <v/>
      </c>
      <c r="I36" s="13" t="str">
        <f aca="false">IF(H36="","",MAX(0,H36-$B$7))</f>
        <v/>
      </c>
      <c r="J36" s="14"/>
    </row>
    <row r="37" customFormat="false" ht="15" hidden="false" customHeight="false" outlineLevel="0" collapsed="false">
      <c r="A37" s="10" t="n">
        <f aca="false">IF(B37="","",28)</f>
        <v>28</v>
      </c>
      <c r="B37" s="11" t="n">
        <f aca="false">IF($G$6="","",IF(28&lt;=DAY(EOMONTH($G$6,0)),$G$6+28-1,""))</f>
        <v>46262</v>
      </c>
      <c r="C37" s="10" t="str">
        <f aca="false">IF(B37="","",CHOOSE(WEEKDAY(B37),"domingo","segunda-feira","terça-feira","quarta-feira","quinta-feira","sexta-feira","sábado"))</f>
        <v>sexta-feira</v>
      </c>
      <c r="D37" s="12"/>
      <c r="E37" s="12"/>
      <c r="F37" s="12"/>
      <c r="G37" s="12"/>
      <c r="H37" s="13" t="str">
        <f aca="false">IF(OR(D37="",G37=""),"",(G37-D37)-IF(AND(E37&lt;&gt;"",F37&lt;&gt;""),F37-E37,0))</f>
        <v/>
      </c>
      <c r="I37" s="13" t="str">
        <f aca="false">IF(H37="","",MAX(0,H37-$B$7))</f>
        <v/>
      </c>
      <c r="J37" s="14"/>
    </row>
    <row r="38" customFormat="false" ht="15" hidden="false" customHeight="false" outlineLevel="0" collapsed="false">
      <c r="A38" s="10" t="n">
        <f aca="false">IF(B38="","",29)</f>
        <v>29</v>
      </c>
      <c r="B38" s="11" t="n">
        <f aca="false">IF($G$6="","",IF(29&lt;=DAY(EOMONTH($G$6,0)),$G$6+29-1,""))</f>
        <v>46263</v>
      </c>
      <c r="C38" s="10" t="str">
        <f aca="false">IF(B38="","",CHOOSE(WEEKDAY(B38),"domingo","segunda-feira","terça-feira","quarta-feira","quinta-feira","sexta-feira","sábado"))</f>
        <v>sábado</v>
      </c>
      <c r="D38" s="12"/>
      <c r="E38" s="12"/>
      <c r="F38" s="12"/>
      <c r="G38" s="12"/>
      <c r="H38" s="13" t="str">
        <f aca="false">IF(OR(D38="",G38=""),"",(G38-D38)-IF(AND(E38&lt;&gt;"",F38&lt;&gt;""),F38-E38,0))</f>
        <v/>
      </c>
      <c r="I38" s="13" t="str">
        <f aca="false">IF(H38="","",MAX(0,H38-$B$7))</f>
        <v/>
      </c>
      <c r="J38" s="14"/>
    </row>
    <row r="39" customFormat="false" ht="15" hidden="false" customHeight="false" outlineLevel="0" collapsed="false">
      <c r="A39" s="10" t="n">
        <f aca="false">IF(B39="","",30)</f>
        <v>30</v>
      </c>
      <c r="B39" s="11" t="n">
        <f aca="false">IF($G$6="","",IF(30&lt;=DAY(EOMONTH($G$6,0)),$G$6+30-1,""))</f>
        <v>46264</v>
      </c>
      <c r="C39" s="10" t="str">
        <f aca="false">IF(B39="","",CHOOSE(WEEKDAY(B39),"domingo","segunda-feira","terça-feira","quarta-feira","quinta-feira","sexta-feira","sábado"))</f>
        <v>domingo</v>
      </c>
      <c r="D39" s="12"/>
      <c r="E39" s="12"/>
      <c r="F39" s="12"/>
      <c r="G39" s="12"/>
      <c r="H39" s="13" t="str">
        <f aca="false">IF(OR(D39="",G39=""),"",(G39-D39)-IF(AND(E39&lt;&gt;"",F39&lt;&gt;""),F39-E39,0))</f>
        <v/>
      </c>
      <c r="I39" s="13" t="str">
        <f aca="false">IF(H39="","",MAX(0,H39-$B$7))</f>
        <v/>
      </c>
      <c r="J39" s="14"/>
    </row>
    <row r="40" customFormat="false" ht="15" hidden="false" customHeight="false" outlineLevel="0" collapsed="false">
      <c r="A40" s="10" t="n">
        <f aca="false">IF(B40="","",31)</f>
        <v>31</v>
      </c>
      <c r="B40" s="11" t="n">
        <f aca="false">IF($G$6="","",IF(31&lt;=DAY(EOMONTH($G$6,0)),$G$6+31-1,""))</f>
        <v>46265</v>
      </c>
      <c r="C40" s="10" t="str">
        <f aca="false">IF(B40="","",CHOOSE(WEEKDAY(B40),"domingo","segunda-feira","terça-feira","quarta-feira","quinta-feira","sexta-feira","sábado"))</f>
        <v>segunda-feira</v>
      </c>
      <c r="D40" s="12"/>
      <c r="E40" s="12"/>
      <c r="F40" s="12"/>
      <c r="G40" s="12"/>
      <c r="H40" s="13" t="str">
        <f aca="false">IF(OR(D40="",G40=""),"",(G40-D40)-IF(AND(E40&lt;&gt;"",F40&lt;&gt;""),F40-E40,0))</f>
        <v/>
      </c>
      <c r="I40" s="13" t="str">
        <f aca="false">IF(H40="","",MAX(0,H40-$B$7))</f>
        <v/>
      </c>
      <c r="J40" s="14"/>
    </row>
    <row r="41" customFormat="false" ht="15" hidden="false" customHeight="false" outlineLevel="0" collapsed="false">
      <c r="A41" s="15" t="s">
        <v>21</v>
      </c>
      <c r="B41" s="15"/>
      <c r="C41" s="15"/>
      <c r="D41" s="15"/>
      <c r="E41" s="15"/>
      <c r="F41" s="15"/>
      <c r="G41" s="15"/>
      <c r="H41" s="16" t="n">
        <f aca="false">SUM(H10:H40)</f>
        <v>0.375</v>
      </c>
      <c r="I41" s="16" t="n">
        <f aca="false">SUM(I10:I40)</f>
        <v>0.0416666666666667</v>
      </c>
      <c r="J41" s="17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customFormat="false" ht="15" hidden="false" customHeight="false" outlineLevel="0" collapsed="false">
      <c r="A44" s="3"/>
      <c r="B44" s="18"/>
      <c r="C44" s="18"/>
      <c r="D44" s="18"/>
      <c r="E44" s="3"/>
      <c r="F44" s="3"/>
      <c r="G44" s="18"/>
      <c r="H44" s="18"/>
      <c r="I44" s="18"/>
      <c r="J44" s="3"/>
    </row>
    <row r="45" customFormat="false" ht="15" hidden="false" customHeight="false" outlineLevel="0" collapsed="false">
      <c r="A45" s="3"/>
      <c r="B45" s="19" t="s">
        <v>22</v>
      </c>
      <c r="C45" s="19"/>
      <c r="D45" s="19"/>
      <c r="E45" s="3"/>
      <c r="F45" s="3"/>
      <c r="G45" s="19" t="s">
        <v>23</v>
      </c>
      <c r="H45" s="19"/>
      <c r="I45" s="19"/>
      <c r="J45" s="3"/>
    </row>
  </sheetData>
  <mergeCells count="14">
    <mergeCell ref="A1:J1"/>
    <mergeCell ref="A2:J2"/>
    <mergeCell ref="B4:E4"/>
    <mergeCell ref="G4:I4"/>
    <mergeCell ref="B5:E5"/>
    <mergeCell ref="G5:I5"/>
    <mergeCell ref="B6:E6"/>
    <mergeCell ref="G6:I6"/>
    <mergeCell ref="B7:E7"/>
    <mergeCell ref="A41:G41"/>
    <mergeCell ref="B44:D44"/>
    <mergeCell ref="G44:I44"/>
    <mergeCell ref="B45:D45"/>
    <mergeCell ref="G45:I45"/>
  </mergeCells>
  <conditionalFormatting sqref="A10:J40">
    <cfRule type="expression" priority="2" aboveAverage="0" equalAverage="0" bottom="0" percent="0" rank="0" text="" dxfId="0">
      <formula>AND($B10&lt;&gt;"",OR(WEEKDAY($B10)=1,WEEKDAY($B10)=7))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6.15" hidden="false" customHeight="false" outlineLevel="0" collapsed="false">
      <c r="B1" s="20" t="s">
        <v>24</v>
      </c>
    </row>
    <row r="2" customFormat="false" ht="15.75" hidden="false" customHeight="true" outlineLevel="0" collapsed="false">
      <c r="B2" s="21"/>
    </row>
    <row r="3" customFormat="false" ht="30" hidden="false" customHeight="true" outlineLevel="0" collapsed="false">
      <c r="B3" s="21" t="s">
        <v>25</v>
      </c>
    </row>
    <row r="4" customFormat="false" ht="30" hidden="false" customHeight="true" outlineLevel="0" collapsed="false">
      <c r="B4" s="21" t="s">
        <v>26</v>
      </c>
    </row>
    <row r="5" customFormat="false" ht="15.75" hidden="false" customHeight="true" outlineLevel="0" collapsed="false">
      <c r="B5" s="21" t="s">
        <v>27</v>
      </c>
    </row>
    <row r="6" customFormat="false" ht="30" hidden="false" customHeight="true" outlineLevel="0" collapsed="false">
      <c r="B6" s="21" t="s">
        <v>28</v>
      </c>
    </row>
    <row r="7" customFormat="false" ht="15.75" hidden="false" customHeight="true" outlineLevel="0" collapsed="false">
      <c r="B7" s="21" t="s">
        <v>29</v>
      </c>
    </row>
    <row r="8" customFormat="false" ht="30" hidden="false" customHeight="true" outlineLevel="0" collapsed="false">
      <c r="B8" s="21" t="s">
        <v>30</v>
      </c>
    </row>
    <row r="9" customFormat="false" ht="30" hidden="false" customHeight="true" outlineLevel="0" collapsed="false">
      <c r="B9" s="21" t="s">
        <v>31</v>
      </c>
    </row>
    <row r="10" customFormat="false" ht="30" hidden="false" customHeight="true" outlineLevel="0" collapsed="false">
      <c r="B10" s="21" t="s">
        <v>32</v>
      </c>
    </row>
    <row r="11" customFormat="false" ht="15.75" hidden="false" customHeight="true" outlineLevel="0" collapsed="false">
      <c r="B11" s="21" t="s">
        <v>33</v>
      </c>
    </row>
    <row r="12" customFormat="false" ht="15.75" hidden="false" customHeight="true" outlineLevel="0" collapsed="false">
      <c r="B12" s="21"/>
    </row>
    <row r="13" customFormat="false" ht="30" hidden="false" customHeight="true" outlineLevel="0" collapsed="false">
      <c r="B13" s="22" t="s">
        <v>34</v>
      </c>
    </row>
    <row r="14" customFormat="false" ht="15.75" hidden="false" customHeight="true" outlineLevel="0" collapsed="false">
      <c r="B14" s="21"/>
    </row>
    <row r="15" customFormat="false" ht="15.75" hidden="false" customHeight="true" outlineLevel="0" collapsed="false">
      <c r="B15" s="21" t="s">
        <v>35</v>
      </c>
    </row>
    <row r="16" customFormat="false" ht="15" hidden="false" customHeight="false" outlineLevel="0" collapsed="false">
      <c r="B16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2026-08-04T15:31:36Z</dcterms:created>
  <dc:creator>openpyxl</dc:creator>
  <dc:description/>
  <dc:language>en-US</dc:language>
  <cp:lastModifiedBy/>
  <dcterms:modified xsi:type="dcterms:W3CDTF">2026-08-04T15:31:36Z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